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klh-my.sharepoint.com/personal/georg_rink_aklh_onmicrosoft_com/Documents/31 Schulung/20 Microsoft/20 Excel/30 WS neu/30 MS Excel - Einführung/30 HandOut/80 Lösungen/"/>
    </mc:Choice>
  </mc:AlternateContent>
  <xr:revisionPtr revIDLastSave="26" documentId="8_{3AF794C8-32F1-4F1E-B9E7-9088DC7BF90C}" xr6:coauthVersionLast="47" xr6:coauthVersionMax="47" xr10:uidLastSave="{789C8C22-8F7E-45DF-81B7-D0110144EEA9}"/>
  <bookViews>
    <workbookView xWindow="-108" yWindow="-108" windowWidth="23256" windowHeight="14016" xr2:uid="{ADBB1798-CCB4-4DF0-A19F-15F749439E2A}"/>
  </bookViews>
  <sheets>
    <sheet name="SUMME()" sheetId="1" r:id="rId1"/>
    <sheet name="SUMMEWENN()" sheetId="2" r:id="rId2"/>
    <sheet name="RUNDEN()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6" i="3" l="1"/>
  <c r="F6" i="3" s="1"/>
  <c r="D7" i="3"/>
  <c r="F7" i="3" s="1"/>
  <c r="D8" i="3"/>
  <c r="F8" i="3" s="1"/>
  <c r="C19" i="2"/>
  <c r="C17" i="2"/>
  <c r="C4" i="1"/>
  <c r="C3" i="1"/>
  <c r="I3" i="1"/>
  <c r="J3" i="1"/>
  <c r="K3" i="1"/>
  <c r="L3" i="1"/>
  <c r="M3" i="1"/>
  <c r="N3" i="1"/>
  <c r="H3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9" i="1"/>
  <c r="F9" i="3" l="1"/>
</calcChain>
</file>

<file path=xl/sharedStrings.xml><?xml version="1.0" encoding="utf-8"?>
<sst xmlns="http://schemas.openxmlformats.org/spreadsheetml/2006/main" count="198" uniqueCount="67">
  <si>
    <t>Die Funktion SUMME() und ZÄHLENWENN()</t>
  </si>
  <si>
    <t>Gesamtumsatz</t>
  </si>
  <si>
    <t>Anzahl Produkte über 20 Stück</t>
  </si>
  <si>
    <t>Produkte</t>
  </si>
  <si>
    <t>Verkaufszahlen</t>
  </si>
  <si>
    <t>Umsatzzahlen</t>
  </si>
  <si>
    <t>LeuchtenNr</t>
  </si>
  <si>
    <t>Serienname</t>
  </si>
  <si>
    <t>NettoPreis</t>
  </si>
  <si>
    <t>Leuchtenart</t>
  </si>
  <si>
    <t>Lampenart</t>
  </si>
  <si>
    <t>Farbpalette</t>
  </si>
  <si>
    <t>GewichtKG</t>
  </si>
  <si>
    <t>Jan</t>
  </si>
  <si>
    <t>Feb</t>
  </si>
  <si>
    <t>Mrz</t>
  </si>
  <si>
    <t>Orion</t>
  </si>
  <si>
    <t>Innenleuchte</t>
  </si>
  <si>
    <t>Leuchtstoff</t>
  </si>
  <si>
    <t>Standard</t>
  </si>
  <si>
    <t>Unistrahler</t>
  </si>
  <si>
    <t>Halogen</t>
  </si>
  <si>
    <t>AGL</t>
  </si>
  <si>
    <t>Halogenstrahler</t>
  </si>
  <si>
    <t>Grau</t>
  </si>
  <si>
    <t>Alle</t>
  </si>
  <si>
    <t>Tasso</t>
  </si>
  <si>
    <t>Außenleuchte</t>
  </si>
  <si>
    <t>HSE</t>
  </si>
  <si>
    <t>Sirius</t>
  </si>
  <si>
    <t>HIT</t>
  </si>
  <si>
    <t>Ronda</t>
  </si>
  <si>
    <t>HME</t>
  </si>
  <si>
    <t>Trovara</t>
  </si>
  <si>
    <t>Sonderleuchte</t>
  </si>
  <si>
    <t>Gotland</t>
  </si>
  <si>
    <t>Sebta</t>
  </si>
  <si>
    <t>Ventos</t>
  </si>
  <si>
    <t>Trapez 1</t>
  </si>
  <si>
    <t>Trapez 2</t>
  </si>
  <si>
    <t>Die Funktion SUMMEWENN()</t>
  </si>
  <si>
    <t>Auswertung Bestellungen</t>
  </si>
  <si>
    <t>Vorgangsnr.</t>
  </si>
  <si>
    <t>Sachbearbeiter</t>
  </si>
  <si>
    <t>Bestellwert</t>
  </si>
  <si>
    <t>Schneider</t>
  </si>
  <si>
    <t>Schulz</t>
  </si>
  <si>
    <t>Mayer</t>
  </si>
  <si>
    <t>Blohme</t>
  </si>
  <si>
    <t>Müller</t>
  </si>
  <si>
    <t>Singer</t>
  </si>
  <si>
    <t>Bauer</t>
  </si>
  <si>
    <t>Summe der Bestellungen unter 500 €</t>
  </si>
  <si>
    <t>Summe Bestellungen Schneider</t>
  </si>
  <si>
    <t>Die Funktion RUNDEN()</t>
  </si>
  <si>
    <t>Einkaufspreis</t>
  </si>
  <si>
    <t>Zuschlagsatz</t>
  </si>
  <si>
    <t>Verkaufspreis</t>
  </si>
  <si>
    <t>Menge</t>
  </si>
  <si>
    <t>Gesamtkosten</t>
  </si>
  <si>
    <t>Produkt</t>
  </si>
  <si>
    <t>T15</t>
  </si>
  <si>
    <t>T34</t>
  </si>
  <si>
    <t>T65</t>
  </si>
  <si>
    <t>Summe</t>
  </si>
  <si>
    <t>Berechnung der Gesamtkosten</t>
  </si>
  <si>
    <t>Summe: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</si>
</sst>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"/>
    <numFmt numFmtId="165" formatCode="_-* #,##0\ &quot;€&quot;_-;\-* #,##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color theme="5" tint="-0.2499465926084170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theme="7" tint="0.599963377788628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10">
    <xf numFmtId="0" fontId="0" fillId="0" borderId="0"/>
    <xf numFmtId="0" fontId="1" fillId="0" borderId="0"/>
    <xf numFmtId="0" fontId="2" fillId="5" borderId="8" applyNumberFormat="0" applyFont="0" applyAlignment="0" applyProtection="0"/>
    <xf numFmtId="0" fontId="3" fillId="0" borderId="0"/>
    <xf numFmtId="0" fontId="4" fillId="2" borderId="0" applyNumberFormat="0" applyFont="0" applyBorder="0" applyAlignment="0" applyProtection="0"/>
    <xf numFmtId="44" fontId="4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4" fillId="3" borderId="6" applyNumberFormat="0" applyFont="0" applyAlignment="0" applyProtection="0"/>
    <xf numFmtId="0" fontId="4" fillId="2" borderId="6" applyNumberFormat="0" applyFont="0" applyAlignment="0" applyProtection="0"/>
    <xf numFmtId="0" fontId="4" fillId="4" borderId="7" applyNumberFormat="0" applyAlignment="0" applyProtection="0"/>
  </cellStyleXfs>
  <cellXfs count="26">
    <xf numFmtId="0" fontId="0" fillId="0" borderId="0" xfId="0"/>
    <xf numFmtId="0" fontId="1" fillId="0" borderId="0" xfId="1"/>
    <xf numFmtId="0" fontId="0" fillId="0" borderId="0" xfId="0" applyAlignment="1">
      <alignment wrapText="1"/>
    </xf>
    <xf numFmtId="0" fontId="5" fillId="0" borderId="0" xfId="0" applyFont="1"/>
    <xf numFmtId="44" fontId="0" fillId="0" borderId="0" xfId="5" applyFont="1"/>
    <xf numFmtId="4" fontId="0" fillId="0" borderId="0" xfId="0" applyNumberFormat="1"/>
    <xf numFmtId="0" fontId="3" fillId="0" borderId="0" xfId="3"/>
    <xf numFmtId="0" fontId="5" fillId="0" borderId="1" xfId="0" applyFont="1" applyBorder="1"/>
    <xf numFmtId="164" fontId="0" fillId="0" borderId="0" xfId="0" applyNumberFormat="1" applyAlignment="1">
      <alignment horizontal="center"/>
    </xf>
    <xf numFmtId="165" fontId="0" fillId="0" borderId="0" xfId="5" applyNumberFormat="1" applyFont="1"/>
    <xf numFmtId="0" fontId="2" fillId="5" borderId="8" xfId="2"/>
    <xf numFmtId="10" fontId="0" fillId="0" borderId="0" xfId="0" applyNumberFormat="1"/>
    <xf numFmtId="44" fontId="0" fillId="0" borderId="0" xfId="0" applyNumberFormat="1"/>
    <xf numFmtId="0" fontId="0" fillId="0" borderId="5" xfId="0" applyBorder="1"/>
    <xf numFmtId="0" fontId="2" fillId="0" borderId="0" xfId="0" applyFont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4" fontId="5" fillId="0" borderId="0" xfId="0" applyNumberFormat="1" applyFont="1" applyAlignment="1">
      <alignment horizontal="left"/>
    </xf>
    <xf numFmtId="44" fontId="4" fillId="3" borderId="6" xfId="7" applyNumberFormat="1"/>
    <xf numFmtId="0" fontId="4" fillId="3" borderId="6" xfId="7"/>
    <xf numFmtId="0" fontId="0" fillId="3" borderId="6" xfId="7" applyFont="1"/>
    <xf numFmtId="44" fontId="0" fillId="3" borderId="6" xfId="7" applyNumberFormat="1" applyFont="1"/>
    <xf numFmtId="165" fontId="4" fillId="3" borderId="6" xfId="7" applyNumberFormat="1"/>
    <xf numFmtId="44" fontId="0" fillId="3" borderId="10" xfId="7" applyNumberFormat="1" applyFont="1" applyBorder="1"/>
    <xf numFmtId="44" fontId="0" fillId="3" borderId="9" xfId="7" applyNumberFormat="1" applyFont="1" applyBorder="1"/>
  </cellXfs>
  <cellStyles count="10">
    <cellStyle name="Aufgabenstellung" xfId="6" xr:uid="{859DA079-AACC-4590-9089-329BF28579E6}"/>
    <cellStyle name="Berechnen" xfId="7" xr:uid="{3EECCD36-C062-4688-BE4F-E809D30E1DB0}"/>
    <cellStyle name="Eingaben" xfId="8" xr:uid="{79CF70A7-4200-4C90-B576-A10A001AAFBA}"/>
    <cellStyle name="grün" xfId="4" xr:uid="{6D3FD431-FE73-4258-BDF0-C3CF27FB6EBE}"/>
    <cellStyle name="Hinweis" xfId="9" xr:uid="{261A0C46-3584-4748-9C89-60FB825058CD}"/>
    <cellStyle name="Spaltenüberschrift" xfId="2" xr:uid="{762C5E3C-6731-4496-97CC-FB1CE05B0F94}"/>
    <cellStyle name="Standard" xfId="0" builtinId="0"/>
    <cellStyle name="Titel" xfId="1" xr:uid="{B6814A57-0088-4A10-BA6F-234931553526}"/>
    <cellStyle name="Überschrift1" xfId="3" xr:uid="{3DB73529-DAFD-44C4-B236-322E2E79F550}"/>
    <cellStyle name="Währung" xfId="5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D9A3B-5D4B-4171-9FD4-B1B5CBED5FB0}">
  <dimension ref="A1:N45"/>
  <sheetViews>
    <sheetView tabSelected="1" workbookViewId="0">
      <selection activeCell="H3" sqref="H3:N3"/>
    </sheetView>
  </sheetViews>
  <sheetFormatPr baseColWidth="10" defaultRowHeight="14.4" x14ac:dyDescent="0.3"/>
  <cols>
    <col min="1" max="1" width="11.6640625" customWidth="1"/>
    <col min="2" max="2" width="20.33203125" customWidth="1"/>
    <col min="3" max="3" width="14.33203125" bestFit="1" customWidth="1"/>
    <col min="11" max="12" width="14.33203125" bestFit="1" customWidth="1"/>
    <col min="13" max="13" width="12.77734375" bestFit="1" customWidth="1"/>
    <col min="14" max="14" width="14.33203125" bestFit="1" customWidth="1"/>
  </cols>
  <sheetData>
    <row r="1" spans="1:14" ht="21" x14ac:dyDescent="0.4">
      <c r="A1" s="1" t="s">
        <v>0</v>
      </c>
    </row>
    <row r="3" spans="1:14" ht="15.6" x14ac:dyDescent="0.3">
      <c r="A3" s="6" t="s">
        <v>1</v>
      </c>
      <c r="C3" s="19">
        <f>N3</f>
        <v>7688496.6500000004</v>
      </c>
      <c r="G3" s="14" t="s">
        <v>66</v>
      </c>
      <c r="H3" s="21">
        <f>SUM(H9:H1000)</f>
        <v>1034</v>
      </c>
      <c r="I3" s="21">
        <f t="shared" ref="I3:N3" si="0">SUM(I9:I1000)</f>
        <v>1650</v>
      </c>
      <c r="J3" s="21">
        <f t="shared" si="0"/>
        <v>608</v>
      </c>
      <c r="K3" s="22">
        <f t="shared" si="0"/>
        <v>1310260.0499999998</v>
      </c>
      <c r="L3" s="22">
        <f t="shared" si="0"/>
        <v>5741239.4000000004</v>
      </c>
      <c r="M3" s="22">
        <f t="shared" si="0"/>
        <v>636997.19999999995</v>
      </c>
      <c r="N3" s="22">
        <f t="shared" si="0"/>
        <v>7688496.6500000004</v>
      </c>
    </row>
    <row r="4" spans="1:14" ht="15.6" x14ac:dyDescent="0.3">
      <c r="A4" s="6" t="s">
        <v>2</v>
      </c>
      <c r="C4" s="20">
        <f>COUNTIF(H9:J45,"&gt;20")</f>
        <v>44</v>
      </c>
    </row>
    <row r="5" spans="1:14" x14ac:dyDescent="0.3">
      <c r="A5" s="2"/>
    </row>
    <row r="6" spans="1:14" x14ac:dyDescent="0.3">
      <c r="A6" s="15" t="s">
        <v>3</v>
      </c>
      <c r="B6" s="16"/>
      <c r="C6" s="16"/>
      <c r="D6" s="16"/>
      <c r="E6" s="16"/>
      <c r="F6" s="16"/>
      <c r="G6" s="17"/>
      <c r="H6" s="15" t="s">
        <v>4</v>
      </c>
      <c r="I6" s="16"/>
      <c r="J6" s="17"/>
      <c r="K6" s="15" t="s">
        <v>5</v>
      </c>
      <c r="L6" s="16"/>
      <c r="M6" s="16"/>
      <c r="N6" s="17"/>
    </row>
    <row r="8" spans="1:14" x14ac:dyDescent="0.3">
      <c r="A8" s="3" t="s">
        <v>6</v>
      </c>
      <c r="B8" s="3" t="s">
        <v>7</v>
      </c>
      <c r="C8" s="3" t="s">
        <v>8</v>
      </c>
      <c r="D8" s="3" t="s">
        <v>9</v>
      </c>
      <c r="E8" s="3" t="s">
        <v>10</v>
      </c>
      <c r="F8" s="3" t="s">
        <v>11</v>
      </c>
      <c r="G8" s="3" t="s">
        <v>12</v>
      </c>
      <c r="H8" s="3" t="s">
        <v>13</v>
      </c>
      <c r="I8" s="3" t="s">
        <v>14</v>
      </c>
      <c r="J8" s="3" t="s">
        <v>15</v>
      </c>
      <c r="K8" s="3" t="s">
        <v>13</v>
      </c>
      <c r="L8" s="3" t="s">
        <v>14</v>
      </c>
      <c r="M8" s="3" t="s">
        <v>15</v>
      </c>
      <c r="N8" s="3" t="s">
        <v>1</v>
      </c>
    </row>
    <row r="9" spans="1:14" x14ac:dyDescent="0.3">
      <c r="A9">
        <v>10110</v>
      </c>
      <c r="B9" t="s">
        <v>16</v>
      </c>
      <c r="C9" s="4">
        <v>300</v>
      </c>
      <c r="D9" s="5" t="s">
        <v>17</v>
      </c>
      <c r="E9" t="s">
        <v>18</v>
      </c>
      <c r="F9" t="s">
        <v>19</v>
      </c>
      <c r="G9">
        <v>1.3</v>
      </c>
      <c r="H9">
        <v>23</v>
      </c>
      <c r="I9">
        <v>2</v>
      </c>
      <c r="J9">
        <v>65</v>
      </c>
      <c r="K9" s="12">
        <f>C9*H9</f>
        <v>6900</v>
      </c>
      <c r="L9" s="12">
        <f>C9*I9</f>
        <v>600</v>
      </c>
      <c r="M9" s="12">
        <f>C9*J9</f>
        <v>19500</v>
      </c>
      <c r="N9" s="12">
        <f>K9+L9+M9</f>
        <v>27000</v>
      </c>
    </row>
    <row r="10" spans="1:14" x14ac:dyDescent="0.3">
      <c r="A10">
        <v>10112</v>
      </c>
      <c r="B10" t="s">
        <v>16</v>
      </c>
      <c r="C10" s="4">
        <v>268.75</v>
      </c>
      <c r="D10" s="5" t="s">
        <v>17</v>
      </c>
      <c r="E10" t="s">
        <v>18</v>
      </c>
      <c r="F10" t="s">
        <v>19</v>
      </c>
      <c r="G10">
        <v>1.3</v>
      </c>
      <c r="H10">
        <v>45</v>
      </c>
      <c r="I10">
        <v>6</v>
      </c>
      <c r="J10">
        <v>4</v>
      </c>
      <c r="K10" s="12">
        <f t="shared" ref="K10:K45" si="1">C10*H10</f>
        <v>12093.75</v>
      </c>
      <c r="L10" s="12">
        <f t="shared" ref="L10:L45" si="2">C10*I10</f>
        <v>1612.5</v>
      </c>
      <c r="M10" s="12">
        <f t="shared" ref="M10:M45" si="3">C10*J10</f>
        <v>1075</v>
      </c>
      <c r="N10" s="12">
        <f t="shared" ref="N10:N45" si="4">K10+L10+M10</f>
        <v>14781.25</v>
      </c>
    </row>
    <row r="11" spans="1:14" x14ac:dyDescent="0.3">
      <c r="A11">
        <v>10118</v>
      </c>
      <c r="B11" t="s">
        <v>16</v>
      </c>
      <c r="C11" s="4">
        <v>314.5</v>
      </c>
      <c r="D11" s="5" t="s">
        <v>17</v>
      </c>
      <c r="E11" t="s">
        <v>18</v>
      </c>
      <c r="F11" t="s">
        <v>19</v>
      </c>
      <c r="G11">
        <v>1.5</v>
      </c>
      <c r="H11">
        <v>6</v>
      </c>
      <c r="I11">
        <v>95</v>
      </c>
      <c r="J11">
        <v>5</v>
      </c>
      <c r="K11" s="12">
        <f t="shared" si="1"/>
        <v>1887</v>
      </c>
      <c r="L11" s="12">
        <f t="shared" si="2"/>
        <v>29877.5</v>
      </c>
      <c r="M11" s="12">
        <f t="shared" si="3"/>
        <v>1572.5</v>
      </c>
      <c r="N11" s="12">
        <f t="shared" si="4"/>
        <v>33337</v>
      </c>
    </row>
    <row r="12" spans="1:14" x14ac:dyDescent="0.3">
      <c r="A12">
        <v>10210</v>
      </c>
      <c r="B12" t="s">
        <v>20</v>
      </c>
      <c r="C12" s="4">
        <v>456.5</v>
      </c>
      <c r="D12" s="5" t="s">
        <v>17</v>
      </c>
      <c r="E12" t="s">
        <v>18</v>
      </c>
      <c r="F12" t="s">
        <v>19</v>
      </c>
      <c r="G12">
        <v>3.5</v>
      </c>
      <c r="H12">
        <v>89</v>
      </c>
      <c r="I12">
        <v>65</v>
      </c>
      <c r="J12">
        <v>89</v>
      </c>
      <c r="K12" s="12">
        <f t="shared" si="1"/>
        <v>40628.5</v>
      </c>
      <c r="L12" s="12">
        <f t="shared" si="2"/>
        <v>29672.5</v>
      </c>
      <c r="M12" s="12">
        <f t="shared" si="3"/>
        <v>40628.5</v>
      </c>
      <c r="N12" s="12">
        <f t="shared" si="4"/>
        <v>110929.5</v>
      </c>
    </row>
    <row r="13" spans="1:14" x14ac:dyDescent="0.3">
      <c r="A13">
        <v>10211</v>
      </c>
      <c r="B13" t="s">
        <v>20</v>
      </c>
      <c r="C13" s="4">
        <v>468.2</v>
      </c>
      <c r="D13" s="5" t="s">
        <v>17</v>
      </c>
      <c r="E13" t="s">
        <v>18</v>
      </c>
      <c r="F13" t="s">
        <v>19</v>
      </c>
      <c r="G13">
        <v>3.6</v>
      </c>
      <c r="H13">
        <v>45</v>
      </c>
      <c r="I13">
        <v>1</v>
      </c>
      <c r="J13">
        <v>5</v>
      </c>
      <c r="K13" s="12">
        <f t="shared" si="1"/>
        <v>21069</v>
      </c>
      <c r="L13" s="12">
        <f t="shared" si="2"/>
        <v>468.2</v>
      </c>
      <c r="M13" s="12">
        <f t="shared" si="3"/>
        <v>2341</v>
      </c>
      <c r="N13" s="12">
        <f t="shared" si="4"/>
        <v>23878.2</v>
      </c>
    </row>
    <row r="14" spans="1:14" x14ac:dyDescent="0.3">
      <c r="A14">
        <v>10215</v>
      </c>
      <c r="B14" t="s">
        <v>20</v>
      </c>
      <c r="C14" s="4">
        <v>501.6</v>
      </c>
      <c r="D14" s="5" t="s">
        <v>17</v>
      </c>
      <c r="E14" t="s">
        <v>21</v>
      </c>
      <c r="F14" t="s">
        <v>19</v>
      </c>
      <c r="G14">
        <v>3.6</v>
      </c>
      <c r="H14">
        <v>2</v>
      </c>
      <c r="I14">
        <v>2</v>
      </c>
      <c r="J14">
        <v>23</v>
      </c>
      <c r="K14" s="12">
        <f t="shared" si="1"/>
        <v>1003.2</v>
      </c>
      <c r="L14" s="12">
        <f t="shared" si="2"/>
        <v>1003.2</v>
      </c>
      <c r="M14" s="12">
        <f t="shared" si="3"/>
        <v>11536.800000000001</v>
      </c>
      <c r="N14" s="12">
        <f t="shared" si="4"/>
        <v>13543.2</v>
      </c>
    </row>
    <row r="15" spans="1:14" x14ac:dyDescent="0.3">
      <c r="A15">
        <v>10216</v>
      </c>
      <c r="B15" t="s">
        <v>20</v>
      </c>
      <c r="C15" s="4">
        <v>522.4</v>
      </c>
      <c r="D15" s="5" t="s">
        <v>17</v>
      </c>
      <c r="E15" t="s">
        <v>22</v>
      </c>
      <c r="F15" t="s">
        <v>19</v>
      </c>
      <c r="G15">
        <v>3.2</v>
      </c>
      <c r="H15">
        <v>1</v>
      </c>
      <c r="I15">
        <v>65</v>
      </c>
      <c r="J15">
        <v>5</v>
      </c>
      <c r="K15" s="12">
        <f t="shared" si="1"/>
        <v>522.4</v>
      </c>
      <c r="L15" s="12">
        <f t="shared" si="2"/>
        <v>33956</v>
      </c>
      <c r="M15" s="12">
        <f t="shared" si="3"/>
        <v>2612</v>
      </c>
      <c r="N15" s="12">
        <f t="shared" si="4"/>
        <v>37090.400000000001</v>
      </c>
    </row>
    <row r="16" spans="1:14" x14ac:dyDescent="0.3">
      <c r="A16">
        <v>10301</v>
      </c>
      <c r="B16" t="s">
        <v>23</v>
      </c>
      <c r="C16" s="4">
        <v>134.5</v>
      </c>
      <c r="D16" s="5" t="s">
        <v>17</v>
      </c>
      <c r="E16" t="s">
        <v>21</v>
      </c>
      <c r="F16" t="s">
        <v>24</v>
      </c>
      <c r="G16">
        <v>2.7</v>
      </c>
      <c r="H16">
        <v>3</v>
      </c>
      <c r="I16">
        <v>6</v>
      </c>
      <c r="J16">
        <v>4</v>
      </c>
      <c r="K16" s="12">
        <f t="shared" si="1"/>
        <v>403.5</v>
      </c>
      <c r="L16" s="12">
        <f t="shared" si="2"/>
        <v>807</v>
      </c>
      <c r="M16" s="12">
        <f t="shared" si="3"/>
        <v>538</v>
      </c>
      <c r="N16" s="12">
        <f t="shared" si="4"/>
        <v>1748.5</v>
      </c>
    </row>
    <row r="17" spans="1:14" x14ac:dyDescent="0.3">
      <c r="A17">
        <v>10302</v>
      </c>
      <c r="B17" t="s">
        <v>23</v>
      </c>
      <c r="C17" s="4">
        <v>145.5</v>
      </c>
      <c r="D17" s="5" t="s">
        <v>17</v>
      </c>
      <c r="E17" t="s">
        <v>21</v>
      </c>
      <c r="F17" t="s">
        <v>19</v>
      </c>
      <c r="G17">
        <v>2.7</v>
      </c>
      <c r="H17">
        <v>5</v>
      </c>
      <c r="I17">
        <v>325</v>
      </c>
      <c r="J17">
        <v>45</v>
      </c>
      <c r="K17" s="12">
        <f t="shared" si="1"/>
        <v>727.5</v>
      </c>
      <c r="L17" s="12">
        <f t="shared" si="2"/>
        <v>47287.5</v>
      </c>
      <c r="M17" s="12">
        <f t="shared" si="3"/>
        <v>6547.5</v>
      </c>
      <c r="N17" s="12">
        <f t="shared" si="4"/>
        <v>54562.5</v>
      </c>
    </row>
    <row r="18" spans="1:14" x14ac:dyDescent="0.3">
      <c r="A18">
        <v>10303</v>
      </c>
      <c r="B18" t="s">
        <v>23</v>
      </c>
      <c r="C18" s="4">
        <v>168</v>
      </c>
      <c r="D18" s="5" t="s">
        <v>17</v>
      </c>
      <c r="E18" t="s">
        <v>21</v>
      </c>
      <c r="F18" t="s">
        <v>19</v>
      </c>
      <c r="G18">
        <v>2.7</v>
      </c>
      <c r="H18">
        <v>4</v>
      </c>
      <c r="I18">
        <v>23</v>
      </c>
      <c r="K18" s="12">
        <f t="shared" si="1"/>
        <v>672</v>
      </c>
      <c r="L18" s="12">
        <f t="shared" si="2"/>
        <v>3864</v>
      </c>
      <c r="M18" s="12">
        <f t="shared" si="3"/>
        <v>0</v>
      </c>
      <c r="N18" s="12">
        <f t="shared" si="4"/>
        <v>4536</v>
      </c>
    </row>
    <row r="19" spans="1:14" x14ac:dyDescent="0.3">
      <c r="A19">
        <v>10310</v>
      </c>
      <c r="B19" t="s">
        <v>23</v>
      </c>
      <c r="C19" s="4">
        <v>212.5</v>
      </c>
      <c r="D19" s="5" t="s">
        <v>17</v>
      </c>
      <c r="E19" t="s">
        <v>21</v>
      </c>
      <c r="F19" t="s">
        <v>25</v>
      </c>
      <c r="G19">
        <v>2.7</v>
      </c>
      <c r="H19">
        <v>5</v>
      </c>
      <c r="I19">
        <v>54</v>
      </c>
      <c r="J19">
        <v>25</v>
      </c>
      <c r="K19" s="12">
        <f t="shared" si="1"/>
        <v>1062.5</v>
      </c>
      <c r="L19" s="12">
        <f t="shared" si="2"/>
        <v>11475</v>
      </c>
      <c r="M19" s="12">
        <f t="shared" si="3"/>
        <v>5312.5</v>
      </c>
      <c r="N19" s="12">
        <f t="shared" si="4"/>
        <v>17850</v>
      </c>
    </row>
    <row r="20" spans="1:14" x14ac:dyDescent="0.3">
      <c r="A20">
        <v>10312</v>
      </c>
      <c r="B20" t="s">
        <v>23</v>
      </c>
      <c r="C20" s="4">
        <v>220.5</v>
      </c>
      <c r="D20" s="5" t="s">
        <v>17</v>
      </c>
      <c r="E20" t="s">
        <v>21</v>
      </c>
      <c r="F20" t="s">
        <v>25</v>
      </c>
      <c r="G20">
        <v>2.7</v>
      </c>
      <c r="H20">
        <v>98</v>
      </c>
      <c r="I20">
        <v>9</v>
      </c>
      <c r="J20">
        <v>25</v>
      </c>
      <c r="K20" s="12">
        <f t="shared" si="1"/>
        <v>21609</v>
      </c>
      <c r="L20" s="12">
        <f t="shared" si="2"/>
        <v>1984.5</v>
      </c>
      <c r="M20" s="12">
        <f t="shared" si="3"/>
        <v>5512.5</v>
      </c>
      <c r="N20" s="12">
        <f t="shared" si="4"/>
        <v>29106</v>
      </c>
    </row>
    <row r="21" spans="1:14" x14ac:dyDescent="0.3">
      <c r="A21">
        <v>20200</v>
      </c>
      <c r="B21" t="s">
        <v>26</v>
      </c>
      <c r="C21" s="4">
        <v>1050.45</v>
      </c>
      <c r="D21" s="5" t="s">
        <v>27</v>
      </c>
      <c r="E21" t="s">
        <v>18</v>
      </c>
      <c r="F21" t="s">
        <v>19</v>
      </c>
      <c r="G21">
        <v>7.6</v>
      </c>
      <c r="H21">
        <v>4</v>
      </c>
      <c r="I21">
        <v>8</v>
      </c>
      <c r="J21">
        <v>6</v>
      </c>
      <c r="K21" s="12">
        <f t="shared" si="1"/>
        <v>4201.8</v>
      </c>
      <c r="L21" s="12">
        <f t="shared" si="2"/>
        <v>8403.6</v>
      </c>
      <c r="M21" s="12">
        <f t="shared" si="3"/>
        <v>6302.7000000000007</v>
      </c>
      <c r="N21" s="12">
        <f t="shared" si="4"/>
        <v>18908.100000000002</v>
      </c>
    </row>
    <row r="22" spans="1:14" x14ac:dyDescent="0.3">
      <c r="A22">
        <v>20210</v>
      </c>
      <c r="B22" t="s">
        <v>26</v>
      </c>
      <c r="C22" s="4">
        <v>1645</v>
      </c>
      <c r="D22" s="5" t="s">
        <v>27</v>
      </c>
      <c r="E22" t="s">
        <v>21</v>
      </c>
      <c r="F22" t="s">
        <v>19</v>
      </c>
      <c r="G22">
        <v>7.7</v>
      </c>
      <c r="H22">
        <v>34</v>
      </c>
      <c r="I22">
        <v>125</v>
      </c>
      <c r="J22">
        <v>3</v>
      </c>
      <c r="K22" s="12">
        <f t="shared" si="1"/>
        <v>55930</v>
      </c>
      <c r="L22" s="12">
        <f t="shared" si="2"/>
        <v>205625</v>
      </c>
      <c r="M22" s="12">
        <f t="shared" si="3"/>
        <v>4935</v>
      </c>
      <c r="N22" s="12">
        <f t="shared" si="4"/>
        <v>266490</v>
      </c>
    </row>
    <row r="23" spans="1:14" x14ac:dyDescent="0.3">
      <c r="A23">
        <v>20214</v>
      </c>
      <c r="B23" t="s">
        <v>26</v>
      </c>
      <c r="C23" s="4">
        <v>982.6</v>
      </c>
      <c r="D23" s="5" t="s">
        <v>27</v>
      </c>
      <c r="E23" t="s">
        <v>28</v>
      </c>
      <c r="F23" t="s">
        <v>19</v>
      </c>
      <c r="G23">
        <v>8.1999999999999993</v>
      </c>
      <c r="H23">
        <v>12</v>
      </c>
      <c r="I23">
        <v>22</v>
      </c>
      <c r="J23">
        <v>5</v>
      </c>
      <c r="K23" s="12">
        <f t="shared" si="1"/>
        <v>11791.2</v>
      </c>
      <c r="L23" s="12">
        <f t="shared" si="2"/>
        <v>21617.200000000001</v>
      </c>
      <c r="M23" s="12">
        <f t="shared" si="3"/>
        <v>4913</v>
      </c>
      <c r="N23" s="12">
        <f t="shared" si="4"/>
        <v>38321.4</v>
      </c>
    </row>
    <row r="24" spans="1:14" x14ac:dyDescent="0.3">
      <c r="A24">
        <v>20280</v>
      </c>
      <c r="B24" t="s">
        <v>26</v>
      </c>
      <c r="C24" s="4">
        <v>532.5</v>
      </c>
      <c r="D24" s="5" t="s">
        <v>27</v>
      </c>
      <c r="E24" t="s">
        <v>28</v>
      </c>
      <c r="F24" t="s">
        <v>25</v>
      </c>
      <c r="G24">
        <v>8.1</v>
      </c>
      <c r="H24">
        <v>3</v>
      </c>
      <c r="I24">
        <v>20</v>
      </c>
      <c r="J24">
        <v>7</v>
      </c>
      <c r="K24" s="12">
        <f t="shared" si="1"/>
        <v>1597.5</v>
      </c>
      <c r="L24" s="12">
        <f t="shared" si="2"/>
        <v>10650</v>
      </c>
      <c r="M24" s="12">
        <f t="shared" si="3"/>
        <v>3727.5</v>
      </c>
      <c r="N24" s="12">
        <f t="shared" si="4"/>
        <v>15975</v>
      </c>
    </row>
    <row r="25" spans="1:14" x14ac:dyDescent="0.3">
      <c r="A25">
        <v>20401</v>
      </c>
      <c r="B25" t="s">
        <v>29</v>
      </c>
      <c r="C25" s="4">
        <v>1250</v>
      </c>
      <c r="D25" s="5" t="s">
        <v>27</v>
      </c>
      <c r="E25" t="s">
        <v>30</v>
      </c>
      <c r="F25" t="s">
        <v>19</v>
      </c>
      <c r="G25">
        <v>34.5</v>
      </c>
      <c r="H25">
        <v>67</v>
      </c>
      <c r="I25">
        <v>66</v>
      </c>
      <c r="J25">
        <v>44</v>
      </c>
      <c r="K25" s="12">
        <f t="shared" si="1"/>
        <v>83750</v>
      </c>
      <c r="L25" s="12">
        <f t="shared" si="2"/>
        <v>82500</v>
      </c>
      <c r="M25" s="12">
        <f t="shared" si="3"/>
        <v>55000</v>
      </c>
      <c r="N25" s="12">
        <f t="shared" si="4"/>
        <v>221250</v>
      </c>
    </row>
    <row r="26" spans="1:14" x14ac:dyDescent="0.3">
      <c r="A26">
        <v>20402</v>
      </c>
      <c r="B26" t="s">
        <v>29</v>
      </c>
      <c r="C26" s="4">
        <v>1780</v>
      </c>
      <c r="D26" s="5" t="s">
        <v>27</v>
      </c>
      <c r="E26" t="s">
        <v>30</v>
      </c>
      <c r="F26" t="s">
        <v>19</v>
      </c>
      <c r="G26">
        <v>35.200000000000003</v>
      </c>
      <c r="H26">
        <v>80</v>
      </c>
      <c r="J26">
        <v>2</v>
      </c>
      <c r="K26" s="12">
        <f t="shared" si="1"/>
        <v>142400</v>
      </c>
      <c r="L26" s="12">
        <f t="shared" si="2"/>
        <v>0</v>
      </c>
      <c r="M26" s="12">
        <f t="shared" si="3"/>
        <v>3560</v>
      </c>
      <c r="N26" s="12">
        <f t="shared" si="4"/>
        <v>145960</v>
      </c>
    </row>
    <row r="27" spans="1:14" x14ac:dyDescent="0.3">
      <c r="A27">
        <v>20404</v>
      </c>
      <c r="B27" t="s">
        <v>29</v>
      </c>
      <c r="C27" s="4">
        <v>2105</v>
      </c>
      <c r="D27" s="5" t="s">
        <v>27</v>
      </c>
      <c r="E27" t="s">
        <v>28</v>
      </c>
      <c r="F27" t="s">
        <v>19</v>
      </c>
      <c r="G27">
        <v>35.200000000000003</v>
      </c>
      <c r="H27">
        <v>3</v>
      </c>
      <c r="J27">
        <v>45</v>
      </c>
      <c r="K27" s="12">
        <f t="shared" si="1"/>
        <v>6315</v>
      </c>
      <c r="L27" s="12">
        <f t="shared" si="2"/>
        <v>0</v>
      </c>
      <c r="M27" s="12">
        <f t="shared" si="3"/>
        <v>94725</v>
      </c>
      <c r="N27" s="12">
        <f t="shared" si="4"/>
        <v>101040</v>
      </c>
    </row>
    <row r="28" spans="1:14" x14ac:dyDescent="0.3">
      <c r="A28">
        <v>20405</v>
      </c>
      <c r="B28" t="s">
        <v>29</v>
      </c>
      <c r="C28" s="4">
        <v>2200</v>
      </c>
      <c r="D28" s="5" t="s">
        <v>27</v>
      </c>
      <c r="E28" t="s">
        <v>28</v>
      </c>
      <c r="F28" t="s">
        <v>19</v>
      </c>
      <c r="G28">
        <v>38.4</v>
      </c>
      <c r="H28">
        <v>22</v>
      </c>
      <c r="J28">
        <v>78</v>
      </c>
      <c r="K28" s="12">
        <f t="shared" si="1"/>
        <v>48400</v>
      </c>
      <c r="L28" s="12">
        <f t="shared" si="2"/>
        <v>0</v>
      </c>
      <c r="M28" s="12">
        <f t="shared" si="3"/>
        <v>171600</v>
      </c>
      <c r="N28" s="12">
        <f t="shared" si="4"/>
        <v>220000</v>
      </c>
    </row>
    <row r="29" spans="1:14" x14ac:dyDescent="0.3">
      <c r="A29">
        <v>20405</v>
      </c>
      <c r="B29" t="s">
        <v>29</v>
      </c>
      <c r="C29" s="4">
        <v>2670</v>
      </c>
      <c r="D29" s="5" t="s">
        <v>27</v>
      </c>
      <c r="E29" t="s">
        <v>28</v>
      </c>
      <c r="F29" t="s">
        <v>19</v>
      </c>
      <c r="G29">
        <v>27.4</v>
      </c>
      <c r="H29">
        <v>54</v>
      </c>
      <c r="I29">
        <v>3</v>
      </c>
      <c r="J29">
        <v>21</v>
      </c>
      <c r="K29" s="12">
        <f t="shared" si="1"/>
        <v>144180</v>
      </c>
      <c r="L29" s="12">
        <f t="shared" si="2"/>
        <v>8010</v>
      </c>
      <c r="M29" s="12">
        <f t="shared" si="3"/>
        <v>56070</v>
      </c>
      <c r="N29" s="12">
        <f t="shared" si="4"/>
        <v>208260</v>
      </c>
    </row>
    <row r="30" spans="1:14" x14ac:dyDescent="0.3">
      <c r="A30">
        <v>20405</v>
      </c>
      <c r="B30" t="s">
        <v>29</v>
      </c>
      <c r="C30" s="4">
        <v>3150</v>
      </c>
      <c r="D30" s="5" t="s">
        <v>27</v>
      </c>
      <c r="E30" t="s">
        <v>18</v>
      </c>
      <c r="F30" t="s">
        <v>19</v>
      </c>
      <c r="G30">
        <v>27.5</v>
      </c>
      <c r="H30">
        <v>21</v>
      </c>
      <c r="J30">
        <v>10</v>
      </c>
      <c r="K30" s="12">
        <f t="shared" si="1"/>
        <v>66150</v>
      </c>
      <c r="L30" s="12">
        <f t="shared" si="2"/>
        <v>0</v>
      </c>
      <c r="M30" s="12">
        <f t="shared" si="3"/>
        <v>31500</v>
      </c>
      <c r="N30" s="12">
        <f t="shared" si="4"/>
        <v>97650</v>
      </c>
    </row>
    <row r="31" spans="1:14" x14ac:dyDescent="0.3">
      <c r="A31">
        <v>20501</v>
      </c>
      <c r="B31" t="s">
        <v>31</v>
      </c>
      <c r="C31" s="4">
        <v>86.6</v>
      </c>
      <c r="D31" s="5" t="s">
        <v>27</v>
      </c>
      <c r="E31" t="s">
        <v>30</v>
      </c>
      <c r="F31" t="s">
        <v>19</v>
      </c>
      <c r="G31">
        <v>4.8</v>
      </c>
      <c r="H31">
        <v>65</v>
      </c>
      <c r="I31">
        <v>22</v>
      </c>
      <c r="J31">
        <v>10</v>
      </c>
      <c r="K31" s="12">
        <f t="shared" si="1"/>
        <v>5629</v>
      </c>
      <c r="L31" s="12">
        <f t="shared" si="2"/>
        <v>1905.1999999999998</v>
      </c>
      <c r="M31" s="12">
        <f t="shared" si="3"/>
        <v>866</v>
      </c>
      <c r="N31" s="12">
        <f t="shared" si="4"/>
        <v>8400.2000000000007</v>
      </c>
    </row>
    <row r="32" spans="1:14" x14ac:dyDescent="0.3">
      <c r="A32">
        <v>20501</v>
      </c>
      <c r="B32" t="s">
        <v>31</v>
      </c>
      <c r="C32" s="4">
        <v>102.5</v>
      </c>
      <c r="D32" s="5" t="s">
        <v>27</v>
      </c>
      <c r="E32" t="s">
        <v>28</v>
      </c>
      <c r="F32" t="s">
        <v>19</v>
      </c>
      <c r="G32">
        <v>4.9000000000000004</v>
      </c>
      <c r="H32">
        <v>78</v>
      </c>
      <c r="I32">
        <v>2</v>
      </c>
      <c r="J32">
        <v>5</v>
      </c>
      <c r="K32" s="12">
        <f t="shared" si="1"/>
        <v>7995</v>
      </c>
      <c r="L32" s="12">
        <f t="shared" si="2"/>
        <v>205</v>
      </c>
      <c r="M32" s="12">
        <f t="shared" si="3"/>
        <v>512.5</v>
      </c>
      <c r="N32" s="12">
        <f t="shared" si="4"/>
        <v>8712.5</v>
      </c>
    </row>
    <row r="33" spans="1:14" x14ac:dyDescent="0.3">
      <c r="A33">
        <v>20501</v>
      </c>
      <c r="B33" t="s">
        <v>31</v>
      </c>
      <c r="C33" s="4">
        <v>132.80000000000001</v>
      </c>
      <c r="D33" s="5" t="s">
        <v>27</v>
      </c>
      <c r="E33" t="s">
        <v>32</v>
      </c>
      <c r="F33" t="s">
        <v>19</v>
      </c>
      <c r="G33">
        <v>4.9000000000000004</v>
      </c>
      <c r="H33">
        <v>2</v>
      </c>
      <c r="J33">
        <v>25</v>
      </c>
      <c r="K33" s="12">
        <f t="shared" si="1"/>
        <v>265.60000000000002</v>
      </c>
      <c r="L33" s="12">
        <f t="shared" si="2"/>
        <v>0</v>
      </c>
      <c r="M33" s="12">
        <f t="shared" si="3"/>
        <v>3320.0000000000005</v>
      </c>
      <c r="N33" s="12">
        <f t="shared" si="4"/>
        <v>3585.6000000000004</v>
      </c>
    </row>
    <row r="34" spans="1:14" x14ac:dyDescent="0.3">
      <c r="A34">
        <v>20501</v>
      </c>
      <c r="B34" t="s">
        <v>31</v>
      </c>
      <c r="C34" s="4">
        <v>144.6</v>
      </c>
      <c r="D34" s="5" t="s">
        <v>27</v>
      </c>
      <c r="E34" t="s">
        <v>21</v>
      </c>
      <c r="F34" t="s">
        <v>19</v>
      </c>
      <c r="G34">
        <v>5.5</v>
      </c>
      <c r="H34">
        <v>6</v>
      </c>
      <c r="J34">
        <v>22</v>
      </c>
      <c r="K34" s="12">
        <f t="shared" si="1"/>
        <v>867.59999999999991</v>
      </c>
      <c r="L34" s="12">
        <f t="shared" si="2"/>
        <v>0</v>
      </c>
      <c r="M34" s="12">
        <f t="shared" si="3"/>
        <v>3181.2</v>
      </c>
      <c r="N34" s="12">
        <f t="shared" si="4"/>
        <v>4048.7999999999997</v>
      </c>
    </row>
    <row r="35" spans="1:14" x14ac:dyDescent="0.3">
      <c r="A35">
        <v>90110</v>
      </c>
      <c r="B35" t="s">
        <v>33</v>
      </c>
      <c r="C35" s="4">
        <v>4370</v>
      </c>
      <c r="D35" s="5" t="s">
        <v>34</v>
      </c>
      <c r="E35" t="s">
        <v>30</v>
      </c>
      <c r="F35" t="s">
        <v>24</v>
      </c>
      <c r="G35">
        <v>27.6</v>
      </c>
      <c r="H35">
        <v>48</v>
      </c>
      <c r="I35">
        <v>6</v>
      </c>
      <c r="J35">
        <v>10</v>
      </c>
      <c r="K35" s="12">
        <f t="shared" si="1"/>
        <v>209760</v>
      </c>
      <c r="L35" s="12">
        <f t="shared" si="2"/>
        <v>26220</v>
      </c>
      <c r="M35" s="12">
        <f t="shared" si="3"/>
        <v>43700</v>
      </c>
      <c r="N35" s="12">
        <f t="shared" si="4"/>
        <v>279680</v>
      </c>
    </row>
    <row r="36" spans="1:14" x14ac:dyDescent="0.3">
      <c r="A36">
        <v>90120</v>
      </c>
      <c r="B36" t="s">
        <v>35</v>
      </c>
      <c r="C36" s="4">
        <v>214.5</v>
      </c>
      <c r="D36" s="5" t="s">
        <v>34</v>
      </c>
      <c r="E36" t="s">
        <v>32</v>
      </c>
      <c r="F36" t="s">
        <v>19</v>
      </c>
      <c r="G36">
        <v>122.8</v>
      </c>
      <c r="H36">
        <v>122</v>
      </c>
      <c r="I36">
        <v>99</v>
      </c>
      <c r="J36">
        <v>4</v>
      </c>
      <c r="K36" s="12">
        <f t="shared" si="1"/>
        <v>26169</v>
      </c>
      <c r="L36" s="12">
        <f t="shared" si="2"/>
        <v>21235.5</v>
      </c>
      <c r="M36" s="12">
        <f t="shared" si="3"/>
        <v>858</v>
      </c>
      <c r="N36" s="12">
        <f t="shared" si="4"/>
        <v>48262.5</v>
      </c>
    </row>
    <row r="37" spans="1:14" x14ac:dyDescent="0.3">
      <c r="A37">
        <v>90130</v>
      </c>
      <c r="B37" t="s">
        <v>36</v>
      </c>
      <c r="C37" s="4">
        <v>3450</v>
      </c>
      <c r="D37" s="5" t="s">
        <v>34</v>
      </c>
      <c r="E37" t="s">
        <v>30</v>
      </c>
      <c r="F37" t="s">
        <v>19</v>
      </c>
      <c r="G37">
        <v>212.6</v>
      </c>
      <c r="H37">
        <v>2</v>
      </c>
      <c r="I37">
        <v>54</v>
      </c>
      <c r="K37" s="12">
        <f t="shared" si="1"/>
        <v>6900</v>
      </c>
      <c r="L37" s="12">
        <f t="shared" si="2"/>
        <v>186300</v>
      </c>
      <c r="M37" s="12">
        <f t="shared" si="3"/>
        <v>0</v>
      </c>
      <c r="N37" s="12">
        <f t="shared" si="4"/>
        <v>193200</v>
      </c>
    </row>
    <row r="38" spans="1:14" x14ac:dyDescent="0.3">
      <c r="A38">
        <v>90140</v>
      </c>
      <c r="B38" t="s">
        <v>37</v>
      </c>
      <c r="C38" s="4">
        <v>9560</v>
      </c>
      <c r="D38" s="5" t="s">
        <v>34</v>
      </c>
      <c r="E38" t="s">
        <v>30</v>
      </c>
      <c r="F38" t="s">
        <v>19</v>
      </c>
      <c r="G38">
        <v>312.7</v>
      </c>
      <c r="H38">
        <v>1</v>
      </c>
      <c r="I38">
        <v>502</v>
      </c>
      <c r="K38" s="12">
        <f t="shared" si="1"/>
        <v>9560</v>
      </c>
      <c r="L38" s="12">
        <f t="shared" si="2"/>
        <v>4799120</v>
      </c>
      <c r="M38" s="12">
        <f t="shared" si="3"/>
        <v>0</v>
      </c>
      <c r="N38" s="12">
        <f t="shared" si="4"/>
        <v>4808680</v>
      </c>
    </row>
    <row r="39" spans="1:14" x14ac:dyDescent="0.3">
      <c r="A39">
        <v>90201</v>
      </c>
      <c r="B39" t="s">
        <v>38</v>
      </c>
      <c r="C39" s="4">
        <v>2450</v>
      </c>
      <c r="D39" s="5" t="s">
        <v>34</v>
      </c>
      <c r="E39" t="s">
        <v>30</v>
      </c>
      <c r="F39" t="s">
        <v>19</v>
      </c>
      <c r="G39">
        <v>85.6</v>
      </c>
      <c r="H39">
        <v>2</v>
      </c>
      <c r="I39">
        <v>23</v>
      </c>
      <c r="J39">
        <v>1</v>
      </c>
      <c r="K39" s="12">
        <f t="shared" si="1"/>
        <v>4900</v>
      </c>
      <c r="L39" s="12">
        <f t="shared" si="2"/>
        <v>56350</v>
      </c>
      <c r="M39" s="12">
        <f t="shared" si="3"/>
        <v>2450</v>
      </c>
      <c r="N39" s="12">
        <f t="shared" si="4"/>
        <v>63700</v>
      </c>
    </row>
    <row r="40" spans="1:14" x14ac:dyDescent="0.3">
      <c r="A40">
        <v>90202</v>
      </c>
      <c r="B40" t="s">
        <v>38</v>
      </c>
      <c r="C40" s="4">
        <v>2620</v>
      </c>
      <c r="D40" s="5" t="s">
        <v>34</v>
      </c>
      <c r="E40" t="s">
        <v>30</v>
      </c>
      <c r="F40" t="s">
        <v>24</v>
      </c>
      <c r="G40">
        <v>85.6</v>
      </c>
      <c r="H40">
        <v>1</v>
      </c>
      <c r="I40">
        <v>21</v>
      </c>
      <c r="J40">
        <v>7</v>
      </c>
      <c r="K40" s="12">
        <f t="shared" si="1"/>
        <v>2620</v>
      </c>
      <c r="L40" s="12">
        <f t="shared" si="2"/>
        <v>55020</v>
      </c>
      <c r="M40" s="12">
        <f t="shared" si="3"/>
        <v>18340</v>
      </c>
      <c r="N40" s="12">
        <f t="shared" si="4"/>
        <v>75980</v>
      </c>
    </row>
    <row r="41" spans="1:14" x14ac:dyDescent="0.3">
      <c r="A41">
        <v>90203</v>
      </c>
      <c r="B41" t="s">
        <v>38</v>
      </c>
      <c r="C41" s="4">
        <v>3120</v>
      </c>
      <c r="D41" s="5" t="s">
        <v>34</v>
      </c>
      <c r="E41" t="s">
        <v>30</v>
      </c>
      <c r="F41" t="s">
        <v>19</v>
      </c>
      <c r="G41">
        <v>85.6</v>
      </c>
      <c r="H41">
        <v>2</v>
      </c>
      <c r="I41">
        <v>6</v>
      </c>
      <c r="K41" s="12">
        <f t="shared" si="1"/>
        <v>6240</v>
      </c>
      <c r="L41" s="12">
        <f t="shared" si="2"/>
        <v>18720</v>
      </c>
      <c r="M41" s="12">
        <f t="shared" si="3"/>
        <v>0</v>
      </c>
      <c r="N41" s="12">
        <f t="shared" si="4"/>
        <v>24960</v>
      </c>
    </row>
    <row r="42" spans="1:14" x14ac:dyDescent="0.3">
      <c r="A42">
        <v>90204</v>
      </c>
      <c r="B42" t="s">
        <v>39</v>
      </c>
      <c r="C42" s="4">
        <v>3650</v>
      </c>
      <c r="D42" s="5" t="s">
        <v>34</v>
      </c>
      <c r="E42" t="s">
        <v>30</v>
      </c>
      <c r="F42" t="s">
        <v>19</v>
      </c>
      <c r="G42">
        <v>92.7</v>
      </c>
      <c r="H42">
        <v>2</v>
      </c>
      <c r="I42">
        <v>2</v>
      </c>
      <c r="K42" s="12">
        <f t="shared" si="1"/>
        <v>7300</v>
      </c>
      <c r="L42" s="12">
        <f t="shared" si="2"/>
        <v>7300</v>
      </c>
      <c r="M42" s="12">
        <f t="shared" si="3"/>
        <v>0</v>
      </c>
      <c r="N42" s="12">
        <f t="shared" si="4"/>
        <v>14600</v>
      </c>
    </row>
    <row r="43" spans="1:14" x14ac:dyDescent="0.3">
      <c r="A43">
        <v>90301</v>
      </c>
      <c r="B43" t="s">
        <v>39</v>
      </c>
      <c r="C43" s="4">
        <v>3920</v>
      </c>
      <c r="D43" s="5" t="s">
        <v>34</v>
      </c>
      <c r="E43" t="s">
        <v>30</v>
      </c>
      <c r="F43" t="s">
        <v>25</v>
      </c>
      <c r="G43">
        <v>92.7</v>
      </c>
      <c r="H43">
        <v>16</v>
      </c>
      <c r="I43">
        <v>3</v>
      </c>
      <c r="J43">
        <v>4</v>
      </c>
      <c r="K43" s="12">
        <f t="shared" si="1"/>
        <v>62720</v>
      </c>
      <c r="L43" s="12">
        <f t="shared" si="2"/>
        <v>11760</v>
      </c>
      <c r="M43" s="12">
        <f t="shared" si="3"/>
        <v>15680</v>
      </c>
      <c r="N43" s="12">
        <f t="shared" si="4"/>
        <v>90160</v>
      </c>
    </row>
    <row r="44" spans="1:14" x14ac:dyDescent="0.3">
      <c r="A44">
        <v>90302</v>
      </c>
      <c r="B44" t="s">
        <v>39</v>
      </c>
      <c r="C44" s="4">
        <v>4400</v>
      </c>
      <c r="D44" s="5" t="s">
        <v>34</v>
      </c>
      <c r="E44" t="s">
        <v>30</v>
      </c>
      <c r="F44" t="s">
        <v>25</v>
      </c>
      <c r="G44">
        <v>92.7</v>
      </c>
      <c r="H44">
        <v>25</v>
      </c>
      <c r="I44">
        <v>12</v>
      </c>
      <c r="J44">
        <v>2</v>
      </c>
      <c r="K44" s="12">
        <f t="shared" si="1"/>
        <v>110000</v>
      </c>
      <c r="L44" s="12">
        <f t="shared" si="2"/>
        <v>52800</v>
      </c>
      <c r="M44" s="12">
        <f t="shared" si="3"/>
        <v>8800</v>
      </c>
      <c r="N44" s="12">
        <f t="shared" si="4"/>
        <v>171600</v>
      </c>
    </row>
    <row r="45" spans="1:14" x14ac:dyDescent="0.3">
      <c r="A45">
        <v>90303</v>
      </c>
      <c r="B45" t="s">
        <v>39</v>
      </c>
      <c r="C45" s="4">
        <v>4890</v>
      </c>
      <c r="D45" s="5" t="s">
        <v>34</v>
      </c>
      <c r="E45" t="s">
        <v>30</v>
      </c>
      <c r="F45" t="s">
        <v>25</v>
      </c>
      <c r="G45">
        <v>92.7</v>
      </c>
      <c r="H45">
        <v>36</v>
      </c>
      <c r="I45">
        <v>1</v>
      </c>
      <c r="J45">
        <v>2</v>
      </c>
      <c r="K45" s="12">
        <f t="shared" si="1"/>
        <v>176040</v>
      </c>
      <c r="L45" s="12">
        <f t="shared" si="2"/>
        <v>4890</v>
      </c>
      <c r="M45" s="12">
        <f t="shared" si="3"/>
        <v>9780</v>
      </c>
      <c r="N45" s="12">
        <f t="shared" si="4"/>
        <v>190710</v>
      </c>
    </row>
  </sheetData>
  <mergeCells count="3">
    <mergeCell ref="A6:G6"/>
    <mergeCell ref="H6:J6"/>
    <mergeCell ref="K6:N6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E4BF9E-C784-451F-855E-A392FE36475D}">
  <dimension ref="A1:C19"/>
  <sheetViews>
    <sheetView workbookViewId="0">
      <selection activeCell="C19" sqref="C19"/>
    </sheetView>
  </sheetViews>
  <sheetFormatPr baseColWidth="10" defaultRowHeight="14.4" x14ac:dyDescent="0.3"/>
  <cols>
    <col min="2" max="2" width="24.109375" customWidth="1"/>
    <col min="3" max="3" width="12.77734375" bestFit="1" customWidth="1"/>
  </cols>
  <sheetData>
    <row r="1" spans="1:3" ht="21" x14ac:dyDescent="0.4">
      <c r="A1" s="1" t="s">
        <v>40</v>
      </c>
    </row>
    <row r="3" spans="1:3" ht="15.6" x14ac:dyDescent="0.3">
      <c r="A3" s="6" t="s">
        <v>41</v>
      </c>
    </row>
    <row r="5" spans="1:3" ht="15" thickBot="1" x14ac:dyDescent="0.35">
      <c r="A5" s="7" t="s">
        <v>42</v>
      </c>
      <c r="B5" s="7" t="s">
        <v>43</v>
      </c>
      <c r="C5" s="7" t="s">
        <v>44</v>
      </c>
    </row>
    <row r="6" spans="1:3" x14ac:dyDescent="0.3">
      <c r="A6">
        <v>1</v>
      </c>
      <c r="B6" t="s">
        <v>45</v>
      </c>
      <c r="C6" s="9">
        <v>100</v>
      </c>
    </row>
    <row r="7" spans="1:3" x14ac:dyDescent="0.3">
      <c r="A7">
        <v>2</v>
      </c>
      <c r="B7" t="s">
        <v>46</v>
      </c>
      <c r="C7" s="9">
        <v>500</v>
      </c>
    </row>
    <row r="8" spans="1:3" x14ac:dyDescent="0.3">
      <c r="A8">
        <v>3</v>
      </c>
      <c r="B8" t="s">
        <v>47</v>
      </c>
      <c r="C8" s="9">
        <v>7500</v>
      </c>
    </row>
    <row r="9" spans="1:3" x14ac:dyDescent="0.3">
      <c r="A9">
        <v>4</v>
      </c>
      <c r="B9" t="s">
        <v>45</v>
      </c>
      <c r="C9" s="9">
        <v>400</v>
      </c>
    </row>
    <row r="10" spans="1:3" x14ac:dyDescent="0.3">
      <c r="A10">
        <v>5</v>
      </c>
      <c r="B10" t="s">
        <v>48</v>
      </c>
      <c r="C10" s="9">
        <v>200</v>
      </c>
    </row>
    <row r="11" spans="1:3" x14ac:dyDescent="0.3">
      <c r="A11">
        <v>6</v>
      </c>
      <c r="B11" t="s">
        <v>46</v>
      </c>
      <c r="C11" s="9">
        <v>8900</v>
      </c>
    </row>
    <row r="12" spans="1:3" x14ac:dyDescent="0.3">
      <c r="A12">
        <v>7</v>
      </c>
      <c r="B12" t="s">
        <v>49</v>
      </c>
      <c r="C12" s="9">
        <v>5200</v>
      </c>
    </row>
    <row r="13" spans="1:3" x14ac:dyDescent="0.3">
      <c r="A13">
        <v>8</v>
      </c>
      <c r="B13" t="s">
        <v>45</v>
      </c>
      <c r="C13" s="9">
        <v>4500</v>
      </c>
    </row>
    <row r="14" spans="1:3" x14ac:dyDescent="0.3">
      <c r="A14">
        <v>9</v>
      </c>
      <c r="B14" t="s">
        <v>50</v>
      </c>
      <c r="C14" s="9">
        <v>10200</v>
      </c>
    </row>
    <row r="15" spans="1:3" x14ac:dyDescent="0.3">
      <c r="A15">
        <v>10</v>
      </c>
      <c r="B15" t="s">
        <v>51</v>
      </c>
      <c r="C15" s="9">
        <v>100</v>
      </c>
    </row>
    <row r="16" spans="1:3" x14ac:dyDescent="0.3">
      <c r="A16" s="8"/>
    </row>
    <row r="17" spans="1:3" x14ac:dyDescent="0.3">
      <c r="A17" s="18" t="s">
        <v>52</v>
      </c>
      <c r="B17" s="18"/>
      <c r="C17" s="23">
        <f>SUMIF(C6:C14,"&lt;500")</f>
        <v>700</v>
      </c>
    </row>
    <row r="18" spans="1:3" x14ac:dyDescent="0.3">
      <c r="A18" s="8"/>
    </row>
    <row r="19" spans="1:3" x14ac:dyDescent="0.3">
      <c r="A19" s="18" t="s">
        <v>53</v>
      </c>
      <c r="B19" s="18"/>
      <c r="C19" s="23">
        <f>SUMIF(B6:B15,"=Schneider",C6:C15)</f>
        <v>5000</v>
      </c>
    </row>
  </sheetData>
  <mergeCells count="2">
    <mergeCell ref="A17:B17"/>
    <mergeCell ref="A19:B19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1BCD0-8727-463A-A8CD-B5AF8DAC7CDD}">
  <dimension ref="A1:F10"/>
  <sheetViews>
    <sheetView workbookViewId="0">
      <selection activeCell="D18" sqref="D18"/>
    </sheetView>
  </sheetViews>
  <sheetFormatPr baseColWidth="10" defaultRowHeight="14.4" x14ac:dyDescent="0.3"/>
  <cols>
    <col min="2" max="2" width="13.5546875" customWidth="1"/>
    <col min="3" max="3" width="13.33203125" customWidth="1"/>
    <col min="4" max="4" width="13.44140625" customWidth="1"/>
    <col min="6" max="6" width="14.109375" customWidth="1"/>
  </cols>
  <sheetData>
    <row r="1" spans="1:6" ht="21" x14ac:dyDescent="0.4">
      <c r="A1" s="1" t="s">
        <v>54</v>
      </c>
    </row>
    <row r="3" spans="1:6" ht="15.6" x14ac:dyDescent="0.3">
      <c r="A3" s="6" t="s">
        <v>65</v>
      </c>
    </row>
    <row r="5" spans="1:6" ht="15" thickBot="1" x14ac:dyDescent="0.35">
      <c r="A5" s="10" t="s">
        <v>60</v>
      </c>
      <c r="B5" s="10" t="s">
        <v>55</v>
      </c>
      <c r="C5" s="10" t="s">
        <v>56</v>
      </c>
      <c r="D5" s="10" t="s">
        <v>57</v>
      </c>
      <c r="E5" s="10" t="s">
        <v>58</v>
      </c>
      <c r="F5" s="10" t="s">
        <v>59</v>
      </c>
    </row>
    <row r="6" spans="1:6" x14ac:dyDescent="0.3">
      <c r="A6" t="s">
        <v>61</v>
      </c>
      <c r="B6" s="4">
        <v>16</v>
      </c>
      <c r="C6" s="11">
        <v>0.12330000000000001</v>
      </c>
      <c r="D6" s="22">
        <f>B6+B6*ROUND(C6,2)</f>
        <v>17.920000000000002</v>
      </c>
      <c r="E6">
        <v>10</v>
      </c>
      <c r="F6" s="22">
        <f>D6*E6</f>
        <v>179.20000000000002</v>
      </c>
    </row>
    <row r="7" spans="1:6" x14ac:dyDescent="0.3">
      <c r="A7" t="s">
        <v>62</v>
      </c>
      <c r="B7" s="4">
        <v>148</v>
      </c>
      <c r="C7" s="11">
        <v>0.16200000000000001</v>
      </c>
      <c r="D7" s="22">
        <f>B7+B7*ROUND(C7,2)</f>
        <v>171.68</v>
      </c>
      <c r="E7">
        <v>15</v>
      </c>
      <c r="F7" s="22">
        <f t="shared" ref="F7:F8" si="0">D7*E7</f>
        <v>2575.2000000000003</v>
      </c>
    </row>
    <row r="8" spans="1:6" x14ac:dyDescent="0.3">
      <c r="A8" t="s">
        <v>63</v>
      </c>
      <c r="B8" s="4">
        <v>210</v>
      </c>
      <c r="C8" s="11">
        <v>8.1500000000000003E-2</v>
      </c>
      <c r="D8" s="22">
        <f t="shared" ref="D8" si="1">B8+B8*ROUND(C8,2)</f>
        <v>226.8</v>
      </c>
      <c r="E8">
        <v>18</v>
      </c>
      <c r="F8" s="24">
        <f t="shared" si="0"/>
        <v>4082.4</v>
      </c>
    </row>
    <row r="9" spans="1:6" ht="15" thickBot="1" x14ac:dyDescent="0.35">
      <c r="A9" s="13" t="s">
        <v>64</v>
      </c>
      <c r="B9" s="13"/>
      <c r="C9" s="13"/>
      <c r="D9" s="13"/>
      <c r="E9" s="13"/>
      <c r="F9" s="25">
        <f>SUM(F6:F8)</f>
        <v>6836.8</v>
      </c>
    </row>
    <row r="10" spans="1:6" ht="15" thickTop="1" x14ac:dyDescent="0.3"/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SUMME()</vt:lpstr>
      <vt:lpstr>SUMMEWENN()</vt:lpstr>
      <vt:lpstr>RUNDEN()</vt:lpstr>
    </vt:vector>
  </TitlesOfParts>
  <Company>RiNK-EDV.DE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 Excel - Einführung</dc:title>
  <dc:creator>Georg K. Rink</dc:creator>
  <cp:lastModifiedBy>Georg Rink</cp:lastModifiedBy>
  <dcterms:created xsi:type="dcterms:W3CDTF">2022-04-06T06:33:19Z</dcterms:created>
  <dcterms:modified xsi:type="dcterms:W3CDTF">2022-04-22T09:05:06Z</dcterms:modified>
  <cp:category>Übung</cp:category>
</cp:coreProperties>
</file>